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J:\Departement Santé\Aides Soignants\1 CALENDRIERS DE L'ALTERNANCE\TRANSITION PRO\"/>
    </mc:Choice>
  </mc:AlternateContent>
  <xr:revisionPtr revIDLastSave="0" documentId="13_ncr:1_{DBEF3A25-E2F2-4697-8726-A3B9052C14E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iste certifications" sheetId="2" r:id="rId1"/>
    <sheet name="passerelles" sheetId="1" r:id="rId2"/>
  </sheets>
  <definedNames>
    <definedName name="_xlnm.Print_Titles" localSheetId="1">passerelles!$A:$C,passerelles!$2:$2</definedName>
    <definedName name="_xlnm.Print_Area" localSheetId="1">passerelles!$A$1:$Y$22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" i="1" l="1"/>
  <c r="AA21" i="1"/>
  <c r="AA9" i="1"/>
  <c r="AA17" i="1" s="1"/>
  <c r="K21" i="1"/>
  <c r="K17" i="1"/>
  <c r="K22" i="1" s="1"/>
  <c r="E17" i="1"/>
  <c r="E18" i="1" s="1"/>
  <c r="AA19" i="1" l="1"/>
  <c r="AA18" i="1"/>
  <c r="AA22" i="1"/>
  <c r="K18" i="1"/>
  <c r="K19" i="1"/>
  <c r="E19" i="1"/>
  <c r="I21" i="1"/>
  <c r="Y17" i="1" l="1"/>
  <c r="U21" i="1"/>
  <c r="U17" i="1"/>
  <c r="U19" i="1" s="1"/>
  <c r="G21" i="1"/>
  <c r="E21" i="1"/>
  <c r="G17" i="1"/>
  <c r="G18" i="1" s="1"/>
  <c r="W17" i="1"/>
  <c r="W19" i="1" s="1"/>
  <c r="Q6" i="1"/>
  <c r="Q17" i="1" s="1"/>
  <c r="Q19" i="1" s="1"/>
  <c r="O6" i="1"/>
  <c r="O17" i="1" s="1"/>
  <c r="O19" i="1" s="1"/>
  <c r="W21" i="1"/>
  <c r="S21" i="1"/>
  <c r="Q21" i="1"/>
  <c r="O21" i="1"/>
  <c r="M21" i="1"/>
  <c r="M17" i="1"/>
  <c r="I17" i="1"/>
  <c r="I22" i="1" s="1"/>
  <c r="C17" i="1"/>
  <c r="U22" i="1" l="1"/>
  <c r="U18" i="1"/>
  <c r="G22" i="1"/>
  <c r="G19" i="1"/>
  <c r="E22" i="1"/>
  <c r="Y22" i="1"/>
  <c r="M22" i="1"/>
  <c r="Y19" i="1"/>
  <c r="Y18" i="1"/>
  <c r="M18" i="1"/>
  <c r="M19" i="1"/>
  <c r="W22" i="1"/>
  <c r="W18" i="1"/>
  <c r="Q22" i="1"/>
  <c r="Q18" i="1"/>
  <c r="O22" i="1"/>
  <c r="O18" i="1"/>
  <c r="I18" i="1"/>
  <c r="I19" i="1"/>
  <c r="S17" i="1" l="1"/>
  <c r="S18" i="1" s="1"/>
  <c r="S22" i="1" l="1"/>
  <c r="S19" i="1"/>
</calcChain>
</file>

<file path=xl/sharedStrings.xml><?xml version="1.0" encoding="utf-8"?>
<sst xmlns="http://schemas.openxmlformats.org/spreadsheetml/2006/main" count="148" uniqueCount="58">
  <si>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Accompagnement Pédagogique Individualisé (API) 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</si>
  <si>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Travaux personnels guidés (TPG)</t>
    </r>
  </si>
  <si>
    <t>Total heures formation théorique</t>
  </si>
  <si>
    <t>Total heures formation</t>
  </si>
  <si>
    <t>Bloc 1 - Accompagnement et soins de la personne dans les activités de sa vie quotidienne et de sa vie sociale</t>
  </si>
  <si>
    <t>Bloc 2 - Evaluation de l’état clinique et mise en œuvre de soins adaptés en collaboration</t>
  </si>
  <si>
    <t>Bloc 3 - Information et accompagnement des personnes et de leur entourage, des professionnels et des apprenants</t>
  </si>
  <si>
    <t>Bloc 4 - Entretien de l'environnement immédiat de la personne et des matériels liés aux activités en tenant compte du lieu et des situations d’intervention</t>
  </si>
  <si>
    <t>Bloc 5 - Travail en équipe pluri-professionnelle et traitement des informations liées aux activités de soins, à la qualité/gestion des risques</t>
  </si>
  <si>
    <t>Equivalences et dispenses</t>
  </si>
  <si>
    <t>Parcours de formation</t>
  </si>
  <si>
    <t>Module 10. – Travail en équipe pluri professionnelle, qualité et gestion des risques</t>
  </si>
  <si>
    <t>Module 9. – Traitement des informations</t>
  </si>
  <si>
    <t>Module 8. – Entretien des locaux et des matériels et prévention des risques associés</t>
  </si>
  <si>
    <t>Module 5. - Accompagnement de la mobilité de la personne aidée</t>
  </si>
  <si>
    <t>Module 7. – Accompagnement des personnes en formation et communication avec les pairs</t>
  </si>
  <si>
    <t>Module 6. - Relation et communication avec les personnes et leur entourage</t>
  </si>
  <si>
    <r>
      <rPr>
        <sz val="10"/>
        <color theme="1"/>
        <rFont val="Calibri"/>
        <family val="2"/>
        <scheme val="minor"/>
      </rPr>
      <t xml:space="preserve">Module 2. Repérage et prévention des situations à risque </t>
    </r>
    <r>
      <rPr>
        <i/>
        <sz val="10"/>
        <color theme="1"/>
        <rFont val="Calibri"/>
        <family val="2"/>
        <scheme val="minor"/>
      </rPr>
      <t>(Module spécifique AS) </t>
    </r>
  </si>
  <si>
    <r>
      <rPr>
        <sz val="10"/>
        <color theme="1"/>
        <rFont val="Calibri"/>
        <family val="2"/>
        <scheme val="minor"/>
      </rPr>
      <t xml:space="preserve">Module 1. - Accompagnement d’une personne dans les activités de sa vie quotidienne et de sa vie sociale </t>
    </r>
    <r>
      <rPr>
        <i/>
        <sz val="10"/>
        <color theme="1"/>
        <rFont val="Calibri"/>
        <family val="2"/>
        <scheme val="minor"/>
      </rPr>
      <t>(Module spécifique AS) </t>
    </r>
  </si>
  <si>
    <t>Equivalence totale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</si>
  <si>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 xml:space="preserve">Module 4. - Mise en œuvre des soins adaptés, évaluation et réajustement </t>
    </r>
    <r>
      <rPr>
        <i/>
        <sz val="10"/>
        <color theme="1"/>
        <rFont val="Calibri"/>
        <family val="2"/>
        <scheme val="minor"/>
      </rPr>
      <t>(Module spécifique AS)</t>
    </r>
  </si>
  <si>
    <t>Allègement de formation</t>
  </si>
  <si>
    <t>Dispense de formation</t>
  </si>
  <si>
    <t>DEAP 2006 (niveau 3)</t>
  </si>
  <si>
    <t>DEAES 2021 (niveau 3)</t>
  </si>
  <si>
    <t>Ambulancier 2006 (niveau 3)</t>
  </si>
  <si>
    <t>Parcours de formation complet AS</t>
  </si>
  <si>
    <t>Blocs de compétences AS</t>
  </si>
  <si>
    <t>Durée formation théorique en semaines</t>
  </si>
  <si>
    <t>Durée formation clinique en semaines</t>
  </si>
  <si>
    <t>Total heures formation clinique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</si>
  <si>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Calibri"/>
        <family val="2"/>
        <scheme val="minor"/>
      </rPr>
      <t>Suivi pédagogique individualisé des apprenants (SPI)</t>
    </r>
  </si>
  <si>
    <t>% parcours complet théorique</t>
  </si>
  <si>
    <t>Titre professionnel ASMS (niveau 3)</t>
  </si>
  <si>
    <t>Equivalence</t>
  </si>
  <si>
    <t>ARM 2019 (niveau 4)</t>
  </si>
  <si>
    <r>
      <t xml:space="preserve">Module 3. - Evaluation de l’état clinique d’une personne </t>
    </r>
    <r>
      <rPr>
        <i/>
        <sz val="10"/>
        <color theme="1"/>
        <rFont val="Calibri"/>
        <family val="2"/>
        <scheme val="minor"/>
      </rPr>
      <t>(Module spécifique AS)</t>
    </r>
  </si>
  <si>
    <t>Liste des certifications</t>
  </si>
  <si>
    <t>Les titulaires des diplômes d'Etat d'aide médico-psychologique (AMP) ou d'auxiliaire de vie scolaire (AVS) sont titulaires de droit du DEAES 2016</t>
  </si>
  <si>
    <r>
      <rPr>
        <b/>
        <sz val="11"/>
        <color theme="1"/>
        <rFont val="Calibri"/>
        <family val="2"/>
        <scheme val="minor"/>
      </rPr>
      <t>DE AS</t>
    </r>
    <r>
      <rPr>
        <sz val="11"/>
        <color theme="1"/>
        <rFont val="Calibri"/>
        <family val="2"/>
        <scheme val="minor"/>
      </rPr>
      <t xml:space="preserve"> : Diplôme d'Etat d'aide-soignant (ancien référentiel relevant de l'arrêté du 22 octobre 2005 et nouveau référentiel 2021)</t>
    </r>
  </si>
  <si>
    <r>
      <rPr>
        <b/>
        <sz val="11"/>
        <color theme="1"/>
        <rFont val="Calibri"/>
        <family val="2"/>
        <scheme val="minor"/>
      </rPr>
      <t>DE AP</t>
    </r>
    <r>
      <rPr>
        <sz val="11"/>
        <color theme="1"/>
        <rFont val="Calibri"/>
        <family val="2"/>
        <scheme val="minor"/>
      </rPr>
      <t xml:space="preserve"> : Diplôme d'Etat d'auxiliaire de puériculture (référentiel relevant de l'arrêté du 16 janvier 2006 et nouveau référentiel 2021)</t>
    </r>
  </si>
  <si>
    <r>
      <rPr>
        <b/>
        <sz val="11"/>
        <color theme="1"/>
        <rFont val="Calibri"/>
        <family val="2"/>
        <scheme val="minor"/>
      </rPr>
      <t xml:space="preserve">BAC PRO ASSP </t>
    </r>
    <r>
      <rPr>
        <sz val="11"/>
        <color theme="1"/>
        <rFont val="Calibri"/>
        <family val="2"/>
        <scheme val="minor"/>
      </rPr>
      <t>: Baccalauréat professionnel "Accompagnement Soins et Services à la Personne" option "A domicile" et option "En structure sanitaire, sociale ou médicosociale" (arrêtés du 11 mai 2011)</t>
    </r>
  </si>
  <si>
    <r>
      <rPr>
        <b/>
        <sz val="11"/>
        <color theme="1"/>
        <rFont val="Calibri"/>
        <family val="2"/>
        <scheme val="minor"/>
      </rPr>
      <t>BAC PRO SAPAT</t>
    </r>
    <r>
      <rPr>
        <sz val="11"/>
        <color theme="1"/>
        <rFont val="Calibri"/>
        <family val="2"/>
        <scheme val="minor"/>
      </rPr>
      <t xml:space="preserve"> : Baccalauréat professionnel spécialité "Services aux personnes et aux territoires" (arrêté du 22 août 2011)</t>
    </r>
  </si>
  <si>
    <r>
      <rPr>
        <b/>
        <sz val="11"/>
        <color theme="1"/>
        <rFont val="Calibri"/>
        <family val="2"/>
        <scheme val="minor"/>
      </rPr>
      <t>ADVF</t>
    </r>
    <r>
      <rPr>
        <sz val="11"/>
        <color theme="1"/>
        <rFont val="Calibri"/>
        <family val="2"/>
        <scheme val="minor"/>
      </rPr>
      <t xml:space="preserve"> : Titre professionnel d'assistant de vie aux familles (arrêté du 11 janvier 2021)</t>
    </r>
  </si>
  <si>
    <r>
      <rPr>
        <b/>
        <sz val="11"/>
        <color theme="1"/>
        <rFont val="Calibri"/>
        <family val="2"/>
        <scheme val="minor"/>
      </rPr>
      <t>ASMS</t>
    </r>
    <r>
      <rPr>
        <sz val="11"/>
        <color theme="1"/>
        <rFont val="Calibri"/>
        <family val="2"/>
        <scheme val="minor"/>
      </rPr>
      <t xml:space="preserve"> : Titre professionnel d'agent de service médico-social (arrêté du 10 juillet 2020)</t>
    </r>
  </si>
  <si>
    <r>
      <rPr>
        <b/>
        <sz val="11"/>
        <color theme="1"/>
        <rFont val="Calibri"/>
        <family val="2"/>
        <scheme val="minor"/>
      </rPr>
      <t>DE AES</t>
    </r>
    <r>
      <rPr>
        <sz val="11"/>
        <color theme="1"/>
        <rFont val="Calibri"/>
        <family val="2"/>
        <scheme val="minor"/>
      </rPr>
      <t xml:space="preserve"> : Diplôme d'Etat d'accompagnant éducatif et social (arrêté du 29 janvier 2016 : spécialités "à domicile", "en structure collective", "éducation inclusive et vie ordinaire" )</t>
    </r>
  </si>
  <si>
    <r>
      <rPr>
        <b/>
        <sz val="11"/>
        <color theme="1"/>
        <rFont val="Calibri"/>
        <family val="2"/>
        <scheme val="minor"/>
      </rPr>
      <t>ARM</t>
    </r>
    <r>
      <rPr>
        <sz val="11"/>
        <color theme="1"/>
        <rFont val="Calibri"/>
        <family val="2"/>
        <scheme val="minor"/>
      </rPr>
      <t xml:space="preserve"> : Diplôme d'assistant de régulation médical (arrêté du 19 juillet 2019)</t>
    </r>
  </si>
  <si>
    <t>DEAES 2016 Spécialités (niveau 3)</t>
  </si>
  <si>
    <t>DE AES : Diplôme d'Etat d'accompagnant éducatif et social (fusion des spécialités ; nouveau référentiel publié en 2021)</t>
  </si>
  <si>
    <t>Durée en heures</t>
  </si>
  <si>
    <r>
      <rPr>
        <b/>
        <sz val="11"/>
        <color theme="1"/>
        <rFont val="Calibri"/>
        <family val="2"/>
        <scheme val="minor"/>
      </rPr>
      <t>AMBULANCIER</t>
    </r>
    <r>
      <rPr>
        <sz val="11"/>
        <color theme="1"/>
        <rFont val="Calibri"/>
        <family val="2"/>
        <scheme val="minor"/>
      </rPr>
      <t xml:space="preserve"> : référentiel en vigueur (arrêté du 26 janvier 2006)</t>
    </r>
  </si>
  <si>
    <t>BAC PRO SAPAT 2011-2022 (niveau 4)</t>
  </si>
  <si>
    <t>BAC PRO ASSP 2022</t>
  </si>
  <si>
    <t xml:space="preserve">DEAP 2021 </t>
  </si>
  <si>
    <t xml:space="preserve">BAC PRO ASSP 2011 </t>
  </si>
  <si>
    <t>Ambulancier 2022 (niveau 3)</t>
  </si>
  <si>
    <t>Titre professionnel ADVF (niveau 3)*</t>
  </si>
  <si>
    <t>* Tous les modules sont évalués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</si>
</sst>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rgb="FFEDE2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FF7F9"/>
        <bgColor indexed="64"/>
      </patternFill>
    </fill>
    <fill>
      <patternFill patternType="solid">
        <fgColor rgb="FFCECBF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0" fillId="2" borderId="1" xfId="0" applyFill="1" applyBorder="1"/>
    <xf numFmtId="9" fontId="0" fillId="2" borderId="1" xfId="1" applyFont="1" applyFill="1" applyBorder="1"/>
    <xf numFmtId="0" fontId="7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2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2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2" fillId="8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2" fillId="4" borderId="1" xfId="0" applyFont="1" applyFill="1" applyBorder="1"/>
    <xf numFmtId="9" fontId="0" fillId="4" borderId="1" xfId="1" applyFont="1" applyFill="1" applyBorder="1"/>
    <xf numFmtId="0" fontId="2" fillId="5" borderId="1" xfId="0" applyFont="1" applyFill="1" applyBorder="1"/>
    <xf numFmtId="9" fontId="0" fillId="5" borderId="1" xfId="1" applyFont="1" applyFill="1" applyBorder="1"/>
    <xf numFmtId="0" fontId="2" fillId="6" borderId="1" xfId="0" applyFont="1" applyFill="1" applyBorder="1"/>
    <xf numFmtId="9" fontId="0" fillId="6" borderId="1" xfId="1" applyFont="1" applyFill="1" applyBorder="1"/>
    <xf numFmtId="0" fontId="2" fillId="7" borderId="1" xfId="0" applyFont="1" applyFill="1" applyBorder="1"/>
    <xf numFmtId="9" fontId="0" fillId="7" borderId="1" xfId="1" applyFont="1" applyFill="1" applyBorder="1"/>
    <xf numFmtId="0" fontId="2" fillId="8" borderId="1" xfId="0" applyFont="1" applyFill="1" applyBorder="1"/>
    <xf numFmtId="9" fontId="0" fillId="8" borderId="1" xfId="1" applyFont="1" applyFill="1" applyBorder="1"/>
    <xf numFmtId="0" fontId="0" fillId="9" borderId="0" xfId="0" applyFill="1"/>
    <xf numFmtId="0" fontId="2" fillId="10" borderId="1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2" fillId="10" borderId="1" xfId="0" applyFont="1" applyFill="1" applyBorder="1"/>
    <xf numFmtId="9" fontId="0" fillId="10" borderId="1" xfId="1" applyFont="1" applyFill="1" applyBorder="1"/>
    <xf numFmtId="0" fontId="0" fillId="3" borderId="1" xfId="0" applyFill="1" applyBorder="1"/>
    <xf numFmtId="0" fontId="2" fillId="3" borderId="1" xfId="0" applyFont="1" applyFill="1" applyBorder="1"/>
    <xf numFmtId="0" fontId="9" fillId="7" borderId="1" xfId="0" applyFont="1" applyFill="1" applyBorder="1"/>
    <xf numFmtId="0" fontId="8" fillId="7" borderId="3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0" fillId="11" borderId="1" xfId="0" applyFill="1" applyBorder="1"/>
    <xf numFmtId="0" fontId="9" fillId="11" borderId="1" xfId="0" applyFont="1" applyFill="1" applyBorder="1"/>
    <xf numFmtId="0" fontId="2" fillId="11" borderId="1" xfId="0" applyFont="1" applyFill="1" applyBorder="1"/>
    <xf numFmtId="0" fontId="8" fillId="11" borderId="3" xfId="0" applyFont="1" applyFill="1" applyBorder="1" applyAlignment="1">
      <alignment vertical="center" wrapText="1"/>
    </xf>
    <xf numFmtId="9" fontId="0" fillId="11" borderId="1" xfId="1" applyFont="1" applyFill="1" applyBorder="1"/>
    <xf numFmtId="0" fontId="9" fillId="5" borderId="1" xfId="0" applyFont="1" applyFill="1" applyBorder="1"/>
    <xf numFmtId="0" fontId="9" fillId="8" borderId="1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8" fillId="7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vertical="center" wrapText="1"/>
    </xf>
    <xf numFmtId="0" fontId="9" fillId="11" borderId="3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0" fillId="8" borderId="1" xfId="0" applyFont="1" applyFill="1" applyBorder="1"/>
    <xf numFmtId="0" fontId="10" fillId="7" borderId="1" xfId="0" applyFont="1" applyFill="1" applyBorder="1"/>
    <xf numFmtId="0" fontId="10" fillId="8" borderId="3" xfId="0" applyFont="1" applyFill="1" applyBorder="1" applyAlignment="1">
      <alignment vertical="center" wrapText="1"/>
    </xf>
    <xf numFmtId="0" fontId="10" fillId="5" borderId="1" xfId="0" applyFont="1" applyFill="1" applyBorder="1"/>
    <xf numFmtId="0" fontId="10" fillId="6" borderId="1" xfId="0" applyFont="1" applyFill="1" applyBorder="1"/>
    <xf numFmtId="0" fontId="10" fillId="11" borderId="3" xfId="0" applyFont="1" applyFill="1" applyBorder="1" applyAlignment="1">
      <alignment vertical="center" wrapText="1"/>
    </xf>
    <xf numFmtId="0" fontId="10" fillId="11" borderId="1" xfId="0" applyFont="1" applyFill="1" applyBorder="1"/>
    <xf numFmtId="0" fontId="10" fillId="10" borderId="1" xfId="0" applyFont="1" applyFill="1" applyBorder="1"/>
    <xf numFmtId="0" fontId="2" fillId="5" borderId="2" xfId="0" applyFont="1" applyFill="1" applyBorder="1"/>
    <xf numFmtId="0" fontId="0" fillId="5" borderId="2" xfId="0" applyFill="1" applyBorder="1"/>
    <xf numFmtId="0" fontId="10" fillId="10" borderId="2" xfId="0" applyFont="1" applyFill="1" applyBorder="1"/>
    <xf numFmtId="0" fontId="10" fillId="10" borderId="3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0" fillId="5" borderId="2" xfId="0" applyFill="1" applyBorder="1"/>
    <xf numFmtId="0" fontId="0" fillId="0" borderId="3" xfId="0" applyBorder="1"/>
    <xf numFmtId="0" fontId="2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right"/>
    </xf>
    <xf numFmtId="0" fontId="9" fillId="11" borderId="3" xfId="0" applyFont="1" applyFill="1" applyBorder="1" applyAlignment="1">
      <alignment horizontal="right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wrapText="1"/>
    </xf>
    <xf numFmtId="0" fontId="2" fillId="11" borderId="5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right"/>
    </xf>
    <xf numFmtId="0" fontId="10" fillId="7" borderId="3" xfId="0" applyFont="1" applyFill="1" applyBorder="1" applyAlignment="1">
      <alignment horizontal="right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0" fontId="0" fillId="0" borderId="1" xfId="0" applyBorder="1"/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10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ECBF1"/>
      <color rgb="FFEDE2F6"/>
      <color rgb="FFE1CCF0"/>
      <color rgb="FFDFF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workbookViewId="0">
      <selection activeCell="A12" sqref="A12"/>
    </sheetView>
  </sheetViews>
  <sheetFormatPr baseColWidth="10" defaultRowHeight="14.4" x14ac:dyDescent="0.3"/>
  <sheetData>
    <row r="1" spans="1:1" ht="15.6" x14ac:dyDescent="0.3">
      <c r="A1" s="60" t="s">
        <v>37</v>
      </c>
    </row>
    <row r="2" spans="1:1" x14ac:dyDescent="0.3">
      <c r="A2" t="s">
        <v>39</v>
      </c>
    </row>
    <row r="3" spans="1:1" x14ac:dyDescent="0.3">
      <c r="A3" t="s">
        <v>40</v>
      </c>
    </row>
    <row r="4" spans="1:1" x14ac:dyDescent="0.3">
      <c r="A4" t="s">
        <v>41</v>
      </c>
    </row>
    <row r="5" spans="1:1" x14ac:dyDescent="0.3">
      <c r="A5" t="s">
        <v>42</v>
      </c>
    </row>
    <row r="6" spans="1:1" x14ac:dyDescent="0.3">
      <c r="A6" t="s">
        <v>43</v>
      </c>
    </row>
    <row r="7" spans="1:1" x14ac:dyDescent="0.3">
      <c r="A7" t="s">
        <v>44</v>
      </c>
    </row>
    <row r="8" spans="1:1" x14ac:dyDescent="0.3">
      <c r="A8" t="s">
        <v>45</v>
      </c>
    </row>
    <row r="9" spans="1:1" x14ac:dyDescent="0.3">
      <c r="A9" s="59" t="s">
        <v>38</v>
      </c>
    </row>
    <row r="10" spans="1:1" x14ac:dyDescent="0.3">
      <c r="A10" t="s">
        <v>48</v>
      </c>
    </row>
    <row r="11" spans="1:1" x14ac:dyDescent="0.3">
      <c r="A11" t="s">
        <v>46</v>
      </c>
    </row>
    <row r="12" spans="1:1" x14ac:dyDescent="0.3">
      <c r="A12" t="s">
        <v>50</v>
      </c>
    </row>
  </sheetData>
  <pageMargins left="0.31496062992125984" right="0.31496062992125984" top="0.74803149606299213" bottom="0.74803149606299213" header="0.31496062992125984" footer="0.31496062992125984"/>
  <pageSetup paperSize="9" scale="80" orientation="landscape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3"/>
  <sheetViews>
    <sheetView tabSelected="1" topLeftCell="A13" zoomScale="90" zoomScaleNormal="90" workbookViewId="0">
      <pane xSplit="1" topLeftCell="N1" activePane="topRight" state="frozen"/>
      <selection pane="topRight" activeCell="AA8" sqref="AA8"/>
    </sheetView>
  </sheetViews>
  <sheetFormatPr baseColWidth="10" defaultColWidth="9.109375" defaultRowHeight="14.4" x14ac:dyDescent="0.3"/>
  <cols>
    <col min="1" max="1" width="22.88671875" customWidth="1"/>
    <col min="2" max="2" width="42.44140625" customWidth="1"/>
    <col min="3" max="3" width="9.109375" customWidth="1"/>
    <col min="4" max="4" width="15" customWidth="1"/>
    <col min="5" max="5" width="14" customWidth="1"/>
    <col min="6" max="6" width="15.88671875" customWidth="1"/>
    <col min="7" max="7" width="13.109375" customWidth="1"/>
    <col min="8" max="8" width="14.88671875" customWidth="1"/>
    <col min="9" max="11" width="13.88671875" customWidth="1"/>
    <col min="12" max="12" width="15.5546875" customWidth="1"/>
    <col min="13" max="13" width="13.109375" customWidth="1"/>
    <col min="14" max="14" width="15.33203125" customWidth="1"/>
    <col min="15" max="15" width="13.88671875" customWidth="1"/>
    <col min="16" max="16" width="15.44140625" customWidth="1"/>
    <col min="17" max="17" width="13.5546875" customWidth="1"/>
    <col min="18" max="18" width="14.44140625" customWidth="1"/>
    <col min="19" max="19" width="13.6640625" customWidth="1"/>
    <col min="20" max="20" width="14.109375" customWidth="1"/>
    <col min="21" max="21" width="13.44140625" customWidth="1"/>
    <col min="22" max="22" width="13.33203125" customWidth="1"/>
    <col min="23" max="23" width="14.33203125" customWidth="1"/>
    <col min="24" max="24" width="15.109375" customWidth="1"/>
    <col min="25" max="25" width="13.6640625" customWidth="1"/>
    <col min="26" max="26" width="15.109375" customWidth="1"/>
    <col min="27" max="27" width="13.6640625" customWidth="1"/>
  </cols>
  <sheetData>
    <row r="1" spans="1:27" ht="43.8" customHeight="1" x14ac:dyDescent="0.3">
      <c r="A1" s="125"/>
      <c r="B1" s="125"/>
      <c r="C1" s="126"/>
      <c r="D1" s="120" t="s">
        <v>23</v>
      </c>
      <c r="E1" s="120"/>
      <c r="F1" s="121" t="s">
        <v>53</v>
      </c>
      <c r="G1" s="121"/>
      <c r="H1" s="124" t="s">
        <v>54</v>
      </c>
      <c r="I1" s="124"/>
      <c r="J1" s="124" t="s">
        <v>52</v>
      </c>
      <c r="K1" s="124"/>
      <c r="L1" s="123" t="s">
        <v>51</v>
      </c>
      <c r="M1" s="123"/>
      <c r="N1" s="119" t="s">
        <v>56</v>
      </c>
      <c r="O1" s="119"/>
      <c r="P1" s="122" t="s">
        <v>33</v>
      </c>
      <c r="Q1" s="122"/>
      <c r="R1" s="121" t="s">
        <v>24</v>
      </c>
      <c r="S1" s="121"/>
      <c r="T1" s="84" t="s">
        <v>47</v>
      </c>
      <c r="U1" s="85"/>
      <c r="V1" s="119" t="s">
        <v>35</v>
      </c>
      <c r="W1" s="119"/>
      <c r="X1" s="118" t="s">
        <v>55</v>
      </c>
      <c r="Y1" s="118"/>
      <c r="Z1" s="118" t="s">
        <v>25</v>
      </c>
      <c r="AA1" s="118"/>
    </row>
    <row r="2" spans="1:27" ht="40.5" customHeight="1" x14ac:dyDescent="0.3">
      <c r="A2" s="9" t="s">
        <v>27</v>
      </c>
      <c r="B2" s="8" t="s">
        <v>26</v>
      </c>
      <c r="C2" s="9" t="s">
        <v>49</v>
      </c>
      <c r="D2" s="22" t="s">
        <v>9</v>
      </c>
      <c r="E2" s="22" t="s">
        <v>10</v>
      </c>
      <c r="F2" s="20" t="s">
        <v>9</v>
      </c>
      <c r="G2" s="20" t="s">
        <v>10</v>
      </c>
      <c r="H2" s="12" t="s">
        <v>9</v>
      </c>
      <c r="I2" s="12" t="s">
        <v>10</v>
      </c>
      <c r="J2" s="12" t="s">
        <v>9</v>
      </c>
      <c r="K2" s="12" t="s">
        <v>10</v>
      </c>
      <c r="L2" s="14" t="s">
        <v>9</v>
      </c>
      <c r="M2" s="14" t="s">
        <v>10</v>
      </c>
      <c r="N2" s="16" t="s">
        <v>9</v>
      </c>
      <c r="O2" s="16" t="s">
        <v>10</v>
      </c>
      <c r="P2" s="18" t="s">
        <v>9</v>
      </c>
      <c r="Q2" s="18" t="s">
        <v>10</v>
      </c>
      <c r="R2" s="20" t="s">
        <v>9</v>
      </c>
      <c r="S2" s="20" t="s">
        <v>10</v>
      </c>
      <c r="T2" s="43" t="s">
        <v>9</v>
      </c>
      <c r="U2" s="43" t="s">
        <v>10</v>
      </c>
      <c r="V2" s="16" t="s">
        <v>9</v>
      </c>
      <c r="W2" s="16" t="s">
        <v>10</v>
      </c>
      <c r="X2" s="35" t="s">
        <v>9</v>
      </c>
      <c r="Y2" s="35" t="s">
        <v>10</v>
      </c>
      <c r="Z2" s="35" t="s">
        <v>9</v>
      </c>
      <c r="AA2" s="35" t="s">
        <v>10</v>
      </c>
    </row>
    <row r="3" spans="1:27" ht="25.5" customHeight="1" x14ac:dyDescent="0.3">
      <c r="B3" s="10" t="s">
        <v>0</v>
      </c>
      <c r="C3" s="1">
        <v>35</v>
      </c>
      <c r="D3" s="23"/>
      <c r="E3" s="23">
        <v>35</v>
      </c>
      <c r="F3" s="21"/>
      <c r="G3" s="21">
        <v>35</v>
      </c>
      <c r="H3" s="4"/>
      <c r="I3" s="4">
        <v>35</v>
      </c>
      <c r="J3" s="4"/>
      <c r="K3" s="4">
        <v>35</v>
      </c>
      <c r="L3" s="15"/>
      <c r="M3" s="15">
        <v>35</v>
      </c>
      <c r="N3" s="17"/>
      <c r="O3" s="17">
        <v>35</v>
      </c>
      <c r="P3" s="19"/>
      <c r="Q3" s="19">
        <v>35</v>
      </c>
      <c r="R3" s="21"/>
      <c r="S3" s="21">
        <v>35</v>
      </c>
      <c r="T3" s="44"/>
      <c r="U3" s="44">
        <v>35</v>
      </c>
      <c r="V3" s="17"/>
      <c r="W3" s="17">
        <v>35</v>
      </c>
      <c r="X3" s="36"/>
      <c r="Y3" s="36">
        <v>35</v>
      </c>
      <c r="Z3" s="36"/>
      <c r="AA3" s="36">
        <v>35</v>
      </c>
    </row>
    <row r="4" spans="1:27" ht="26.25" customHeight="1" x14ac:dyDescent="0.3">
      <c r="B4" s="10" t="s">
        <v>31</v>
      </c>
      <c r="C4" s="1">
        <v>7</v>
      </c>
      <c r="D4" s="23"/>
      <c r="E4" s="23">
        <v>7</v>
      </c>
      <c r="F4" s="21"/>
      <c r="G4" s="21">
        <v>7</v>
      </c>
      <c r="H4" s="4"/>
      <c r="I4" s="4">
        <v>7</v>
      </c>
      <c r="J4" s="4"/>
      <c r="K4" s="4">
        <v>7</v>
      </c>
      <c r="L4" s="15"/>
      <c r="M4" s="15">
        <v>7</v>
      </c>
      <c r="N4" s="17"/>
      <c r="O4" s="17">
        <v>7</v>
      </c>
      <c r="P4" s="19"/>
      <c r="Q4" s="19">
        <v>7</v>
      </c>
      <c r="R4" s="21"/>
      <c r="S4" s="21">
        <v>7</v>
      </c>
      <c r="T4" s="44"/>
      <c r="U4" s="44">
        <v>7</v>
      </c>
      <c r="V4" s="17"/>
      <c r="W4" s="17">
        <v>7</v>
      </c>
      <c r="X4" s="36"/>
      <c r="Y4" s="36">
        <v>7</v>
      </c>
      <c r="Z4" s="36"/>
      <c r="AA4" s="36">
        <v>7</v>
      </c>
    </row>
    <row r="5" spans="1:27" ht="20.25" customHeight="1" x14ac:dyDescent="0.3">
      <c r="B5" s="10" t="s">
        <v>1</v>
      </c>
      <c r="C5" s="1">
        <v>35</v>
      </c>
      <c r="D5" s="23"/>
      <c r="E5" s="23">
        <v>35</v>
      </c>
      <c r="F5" s="21"/>
      <c r="G5" s="21">
        <v>35</v>
      </c>
      <c r="H5" s="4"/>
      <c r="I5" s="4">
        <v>35</v>
      </c>
      <c r="J5" s="4"/>
      <c r="K5" s="4">
        <v>35</v>
      </c>
      <c r="L5" s="15"/>
      <c r="M5" s="15">
        <v>35</v>
      </c>
      <c r="N5" s="17"/>
      <c r="O5" s="17">
        <v>35</v>
      </c>
      <c r="P5" s="19"/>
      <c r="Q5" s="19">
        <v>35</v>
      </c>
      <c r="R5" s="21"/>
      <c r="S5" s="21">
        <v>35</v>
      </c>
      <c r="T5" s="44"/>
      <c r="U5" s="44">
        <v>35</v>
      </c>
      <c r="V5" s="17"/>
      <c r="W5" s="17">
        <v>35</v>
      </c>
      <c r="X5" s="36"/>
      <c r="Y5" s="36">
        <v>35</v>
      </c>
      <c r="Z5" s="36"/>
      <c r="AA5" s="36">
        <v>35</v>
      </c>
    </row>
    <row r="6" spans="1:27" ht="90.75" customHeight="1" x14ac:dyDescent="0.3">
      <c r="A6" s="108" t="s">
        <v>4</v>
      </c>
      <c r="B6" s="11" t="s">
        <v>18</v>
      </c>
      <c r="C6" s="1">
        <v>147</v>
      </c>
      <c r="D6" s="22" t="s">
        <v>21</v>
      </c>
      <c r="E6" s="61">
        <v>84</v>
      </c>
      <c r="F6" s="20" t="s">
        <v>21</v>
      </c>
      <c r="G6" s="62">
        <v>70</v>
      </c>
      <c r="H6" s="102" t="s">
        <v>19</v>
      </c>
      <c r="I6" s="86"/>
      <c r="J6" s="102" t="s">
        <v>19</v>
      </c>
      <c r="K6" s="86"/>
      <c r="L6" s="106" t="s">
        <v>19</v>
      </c>
      <c r="M6" s="86"/>
      <c r="N6" s="16" t="s">
        <v>21</v>
      </c>
      <c r="O6" s="64">
        <f>7*14</f>
        <v>98</v>
      </c>
      <c r="P6" s="18" t="s">
        <v>21</v>
      </c>
      <c r="Q6" s="65">
        <f>7*14</f>
        <v>98</v>
      </c>
      <c r="R6" s="20" t="s">
        <v>21</v>
      </c>
      <c r="S6" s="62">
        <v>98</v>
      </c>
      <c r="T6" s="43" t="s">
        <v>21</v>
      </c>
      <c r="U6" s="67">
        <v>98</v>
      </c>
      <c r="V6" s="16"/>
      <c r="W6" s="49">
        <v>147</v>
      </c>
      <c r="X6" s="35"/>
      <c r="Y6" s="37">
        <v>126</v>
      </c>
      <c r="Z6" s="35"/>
      <c r="AA6" s="37">
        <v>147</v>
      </c>
    </row>
    <row r="7" spans="1:27" ht="56.25" customHeight="1" x14ac:dyDescent="0.3">
      <c r="A7" s="108"/>
      <c r="B7" s="11" t="s">
        <v>17</v>
      </c>
      <c r="C7" s="1">
        <v>21</v>
      </c>
      <c r="D7" s="22" t="s">
        <v>21</v>
      </c>
      <c r="E7" s="61">
        <v>14</v>
      </c>
      <c r="F7" s="20" t="s">
        <v>21</v>
      </c>
      <c r="G7" s="62">
        <v>7</v>
      </c>
      <c r="H7" s="103"/>
      <c r="I7" s="87"/>
      <c r="J7" s="103"/>
      <c r="K7" s="87"/>
      <c r="L7" s="76"/>
      <c r="M7" s="87"/>
      <c r="N7" s="16" t="s">
        <v>22</v>
      </c>
      <c r="O7" s="17"/>
      <c r="P7" s="18" t="s">
        <v>21</v>
      </c>
      <c r="Q7" s="65">
        <v>14</v>
      </c>
      <c r="R7" s="20" t="s">
        <v>21</v>
      </c>
      <c r="S7" s="62">
        <v>14</v>
      </c>
      <c r="T7" s="43" t="s">
        <v>21</v>
      </c>
      <c r="U7" s="67">
        <v>14</v>
      </c>
      <c r="V7" s="16" t="s">
        <v>22</v>
      </c>
      <c r="W7" s="26"/>
      <c r="X7" s="35"/>
      <c r="Y7" s="37">
        <v>14</v>
      </c>
      <c r="Z7" s="35"/>
      <c r="AA7" s="37">
        <v>21</v>
      </c>
    </row>
    <row r="8" spans="1:27" ht="43.5" customHeight="1" x14ac:dyDescent="0.3">
      <c r="A8" s="108" t="s">
        <v>5</v>
      </c>
      <c r="B8" s="11" t="s">
        <v>36</v>
      </c>
      <c r="C8" s="1">
        <v>77</v>
      </c>
      <c r="D8" s="22" t="s">
        <v>21</v>
      </c>
      <c r="E8" s="61">
        <v>28</v>
      </c>
      <c r="F8" s="20" t="s">
        <v>21</v>
      </c>
      <c r="G8" s="62">
        <v>14</v>
      </c>
      <c r="H8" s="13"/>
      <c r="I8" s="7">
        <v>77</v>
      </c>
      <c r="J8" s="13" t="s">
        <v>21</v>
      </c>
      <c r="K8" s="7">
        <v>56</v>
      </c>
      <c r="L8" s="15"/>
      <c r="M8" s="24">
        <v>77</v>
      </c>
      <c r="N8" s="17"/>
      <c r="O8" s="26">
        <v>77</v>
      </c>
      <c r="P8" s="19"/>
      <c r="Q8" s="28">
        <v>77</v>
      </c>
      <c r="R8" s="20" t="s">
        <v>21</v>
      </c>
      <c r="S8" s="62">
        <v>63</v>
      </c>
      <c r="T8" s="43"/>
      <c r="U8" s="45">
        <v>77</v>
      </c>
      <c r="V8" s="16" t="s">
        <v>21</v>
      </c>
      <c r="W8" s="64">
        <v>21</v>
      </c>
      <c r="X8" s="35" t="s">
        <v>34</v>
      </c>
      <c r="Y8" s="54"/>
      <c r="Z8" s="35" t="s">
        <v>21</v>
      </c>
      <c r="AA8" s="68">
        <v>35</v>
      </c>
    </row>
    <row r="9" spans="1:27" ht="44.25" customHeight="1" x14ac:dyDescent="0.3">
      <c r="A9" s="108"/>
      <c r="B9" s="10" t="s">
        <v>20</v>
      </c>
      <c r="C9" s="1">
        <v>182</v>
      </c>
      <c r="D9" s="22" t="s">
        <v>21</v>
      </c>
      <c r="E9" s="61">
        <v>70</v>
      </c>
      <c r="F9" s="20" t="s">
        <v>21</v>
      </c>
      <c r="G9" s="62">
        <v>56</v>
      </c>
      <c r="H9" s="4"/>
      <c r="I9" s="7">
        <v>182</v>
      </c>
      <c r="J9" s="4"/>
      <c r="K9" s="7">
        <v>182</v>
      </c>
      <c r="L9" s="15"/>
      <c r="M9" s="24">
        <v>182</v>
      </c>
      <c r="N9" s="17"/>
      <c r="O9" s="26">
        <v>182</v>
      </c>
      <c r="P9" s="19"/>
      <c r="Q9" s="28">
        <v>182</v>
      </c>
      <c r="R9" s="20"/>
      <c r="S9" s="41">
        <v>161</v>
      </c>
      <c r="T9" s="43"/>
      <c r="U9" s="45">
        <v>161</v>
      </c>
      <c r="V9" s="17"/>
      <c r="W9" s="26">
        <v>161</v>
      </c>
      <c r="X9" s="35" t="s">
        <v>21</v>
      </c>
      <c r="Y9" s="68">
        <f>182-35</f>
        <v>147</v>
      </c>
      <c r="Z9" s="35" t="s">
        <v>21</v>
      </c>
      <c r="AA9" s="68">
        <f>182-14</f>
        <v>168</v>
      </c>
    </row>
    <row r="10" spans="1:27" ht="54" customHeight="1" x14ac:dyDescent="0.3">
      <c r="A10" s="108"/>
      <c r="B10" s="11" t="s">
        <v>14</v>
      </c>
      <c r="C10" s="1">
        <v>35</v>
      </c>
      <c r="D10" s="50" t="s">
        <v>34</v>
      </c>
      <c r="E10" s="40"/>
      <c r="F10" s="20" t="s">
        <v>34</v>
      </c>
      <c r="G10" s="40"/>
      <c r="H10" s="4"/>
      <c r="I10" s="7">
        <v>35</v>
      </c>
      <c r="J10" s="13" t="s">
        <v>21</v>
      </c>
      <c r="K10" s="7">
        <v>21</v>
      </c>
      <c r="L10" s="15"/>
      <c r="M10" s="24">
        <v>35</v>
      </c>
      <c r="N10" s="16" t="s">
        <v>22</v>
      </c>
      <c r="O10" s="17"/>
      <c r="P10" s="18"/>
      <c r="Q10" s="28">
        <v>35</v>
      </c>
      <c r="R10" s="20" t="s">
        <v>34</v>
      </c>
      <c r="S10" s="40"/>
      <c r="T10" s="43"/>
      <c r="U10" s="46">
        <v>35</v>
      </c>
      <c r="V10" s="16"/>
      <c r="W10" s="26">
        <v>35</v>
      </c>
      <c r="X10" s="35" t="s">
        <v>34</v>
      </c>
      <c r="Y10" s="40"/>
      <c r="Z10" s="35" t="s">
        <v>34</v>
      </c>
      <c r="AA10" s="40"/>
    </row>
    <row r="11" spans="1:27" ht="40.5" customHeight="1" x14ac:dyDescent="0.3">
      <c r="A11" s="108" t="s">
        <v>6</v>
      </c>
      <c r="B11" s="11" t="s">
        <v>16</v>
      </c>
      <c r="C11" s="1">
        <v>70</v>
      </c>
      <c r="D11" s="50" t="s">
        <v>34</v>
      </c>
      <c r="E11" s="39"/>
      <c r="F11" s="88" t="s">
        <v>19</v>
      </c>
      <c r="G11" s="90"/>
      <c r="H11" s="93" t="s">
        <v>19</v>
      </c>
      <c r="I11" s="90"/>
      <c r="J11" s="93" t="s">
        <v>19</v>
      </c>
      <c r="K11" s="90"/>
      <c r="L11" s="106" t="s">
        <v>19</v>
      </c>
      <c r="M11" s="90"/>
      <c r="N11" s="16" t="s">
        <v>22</v>
      </c>
      <c r="O11" s="17"/>
      <c r="P11" s="18" t="s">
        <v>21</v>
      </c>
      <c r="Q11" s="65">
        <v>35</v>
      </c>
      <c r="R11" s="55" t="s">
        <v>34</v>
      </c>
      <c r="S11" s="39"/>
      <c r="T11" s="56" t="s">
        <v>34</v>
      </c>
      <c r="U11" s="39"/>
      <c r="V11" s="16" t="s">
        <v>21</v>
      </c>
      <c r="W11" s="64">
        <v>21</v>
      </c>
      <c r="X11" s="35" t="s">
        <v>21</v>
      </c>
      <c r="Y11" s="68">
        <v>21</v>
      </c>
      <c r="Z11" s="35" t="s">
        <v>21</v>
      </c>
      <c r="AA11" s="68">
        <v>21</v>
      </c>
    </row>
    <row r="12" spans="1:27" ht="46.5" customHeight="1" x14ac:dyDescent="0.3">
      <c r="A12" s="108"/>
      <c r="B12" s="11" t="s">
        <v>15</v>
      </c>
      <c r="C12" s="1">
        <v>21</v>
      </c>
      <c r="D12" s="51"/>
      <c r="E12" s="51">
        <v>21</v>
      </c>
      <c r="F12" s="89"/>
      <c r="G12" s="91"/>
      <c r="H12" s="94"/>
      <c r="I12" s="91"/>
      <c r="J12" s="94"/>
      <c r="K12" s="91"/>
      <c r="L12" s="107"/>
      <c r="M12" s="91"/>
      <c r="N12" s="17"/>
      <c r="O12" s="26">
        <v>21</v>
      </c>
      <c r="P12" s="19"/>
      <c r="Q12" s="28">
        <v>21</v>
      </c>
      <c r="R12" s="42"/>
      <c r="S12" s="57">
        <v>21</v>
      </c>
      <c r="T12" s="47"/>
      <c r="U12" s="58">
        <v>21</v>
      </c>
      <c r="V12" s="17"/>
      <c r="W12" s="26">
        <v>21</v>
      </c>
      <c r="X12" s="36"/>
      <c r="Y12" s="37">
        <v>21</v>
      </c>
      <c r="Z12" s="36"/>
      <c r="AA12" s="37">
        <v>21</v>
      </c>
    </row>
    <row r="13" spans="1:27" ht="48" customHeight="1" x14ac:dyDescent="0.3">
      <c r="A13" s="108" t="s">
        <v>7</v>
      </c>
      <c r="B13" s="109" t="s">
        <v>13</v>
      </c>
      <c r="C13" s="111">
        <v>35</v>
      </c>
      <c r="D13" s="112" t="s">
        <v>19</v>
      </c>
      <c r="E13" s="92"/>
      <c r="F13" s="88" t="s">
        <v>19</v>
      </c>
      <c r="G13" s="92"/>
      <c r="H13" s="93" t="s">
        <v>19</v>
      </c>
      <c r="I13" s="92"/>
      <c r="J13" s="93" t="s">
        <v>19</v>
      </c>
      <c r="K13" s="92"/>
      <c r="L13" s="114"/>
      <c r="M13" s="116">
        <v>35</v>
      </c>
      <c r="N13" s="104"/>
      <c r="O13" s="73">
        <v>35</v>
      </c>
      <c r="P13" s="97" t="s">
        <v>19</v>
      </c>
      <c r="Q13" s="99"/>
      <c r="R13" s="100" t="s">
        <v>21</v>
      </c>
      <c r="S13" s="95">
        <v>21</v>
      </c>
      <c r="T13" s="78"/>
      <c r="U13" s="80">
        <v>35</v>
      </c>
      <c r="V13" s="75"/>
      <c r="W13" s="73">
        <v>35</v>
      </c>
      <c r="X13" s="77" t="s">
        <v>21</v>
      </c>
      <c r="Y13" s="71">
        <v>7</v>
      </c>
      <c r="Z13" s="77" t="s">
        <v>21</v>
      </c>
      <c r="AA13" s="71">
        <v>21</v>
      </c>
    </row>
    <row r="14" spans="1:27" ht="40.799999999999997" customHeight="1" x14ac:dyDescent="0.3">
      <c r="A14" s="108"/>
      <c r="B14" s="110"/>
      <c r="C14" s="111"/>
      <c r="D14" s="113"/>
      <c r="E14" s="92"/>
      <c r="F14" s="89"/>
      <c r="G14" s="92"/>
      <c r="H14" s="94"/>
      <c r="I14" s="92"/>
      <c r="J14" s="94"/>
      <c r="K14" s="92"/>
      <c r="L14" s="115"/>
      <c r="M14" s="117"/>
      <c r="N14" s="105"/>
      <c r="O14" s="74"/>
      <c r="P14" s="98"/>
      <c r="Q14" s="99"/>
      <c r="R14" s="101"/>
      <c r="S14" s="96"/>
      <c r="T14" s="79"/>
      <c r="U14" s="81"/>
      <c r="V14" s="76"/>
      <c r="W14" s="74"/>
      <c r="X14" s="76"/>
      <c r="Y14" s="72"/>
      <c r="Z14" s="76"/>
      <c r="AA14" s="72"/>
    </row>
    <row r="15" spans="1:27" ht="65.25" customHeight="1" x14ac:dyDescent="0.3">
      <c r="A15" s="108" t="s">
        <v>8</v>
      </c>
      <c r="B15" s="11" t="s">
        <v>12</v>
      </c>
      <c r="C15" s="1">
        <v>35</v>
      </c>
      <c r="D15" s="50" t="s">
        <v>34</v>
      </c>
      <c r="E15" s="39"/>
      <c r="F15" s="88" t="s">
        <v>19</v>
      </c>
      <c r="G15" s="90"/>
      <c r="H15" s="93" t="s">
        <v>19</v>
      </c>
      <c r="I15" s="90"/>
      <c r="J15" s="93" t="s">
        <v>19</v>
      </c>
      <c r="K15" s="90"/>
      <c r="L15" s="15"/>
      <c r="M15" s="24">
        <v>35</v>
      </c>
      <c r="N15" s="52" t="s">
        <v>21</v>
      </c>
      <c r="O15" s="64">
        <v>28</v>
      </c>
      <c r="P15" s="16" t="s">
        <v>21</v>
      </c>
      <c r="Q15" s="64">
        <v>14</v>
      </c>
      <c r="R15" s="82" t="s">
        <v>19</v>
      </c>
      <c r="S15" s="86"/>
      <c r="T15" s="56" t="s">
        <v>34</v>
      </c>
      <c r="U15" s="54"/>
      <c r="V15" s="16" t="s">
        <v>21</v>
      </c>
      <c r="W15" s="64"/>
      <c r="X15" s="35" t="s">
        <v>34</v>
      </c>
      <c r="Y15" s="68"/>
      <c r="Z15" s="35" t="s">
        <v>21</v>
      </c>
      <c r="AA15" s="68">
        <v>14</v>
      </c>
    </row>
    <row r="16" spans="1:27" ht="55.5" customHeight="1" x14ac:dyDescent="0.3">
      <c r="A16" s="108"/>
      <c r="B16" s="11" t="s">
        <v>11</v>
      </c>
      <c r="C16" s="1">
        <v>70</v>
      </c>
      <c r="D16" s="50" t="s">
        <v>21</v>
      </c>
      <c r="E16" s="63">
        <v>35</v>
      </c>
      <c r="F16" s="89"/>
      <c r="G16" s="91"/>
      <c r="H16" s="94"/>
      <c r="I16" s="91"/>
      <c r="J16" s="94"/>
      <c r="K16" s="91"/>
      <c r="L16" s="15"/>
      <c r="M16" s="24">
        <v>70</v>
      </c>
      <c r="N16" s="52" t="s">
        <v>21</v>
      </c>
      <c r="O16" s="64">
        <v>49</v>
      </c>
      <c r="P16" s="16" t="s">
        <v>21</v>
      </c>
      <c r="Q16" s="64">
        <v>49</v>
      </c>
      <c r="R16" s="83"/>
      <c r="S16" s="87"/>
      <c r="T16" s="53" t="s">
        <v>21</v>
      </c>
      <c r="U16" s="66">
        <v>35</v>
      </c>
      <c r="V16" s="16" t="s">
        <v>21</v>
      </c>
      <c r="W16" s="64">
        <v>35</v>
      </c>
      <c r="X16" s="35" t="s">
        <v>21</v>
      </c>
      <c r="Y16" s="68">
        <v>35</v>
      </c>
      <c r="Z16" s="35" t="s">
        <v>21</v>
      </c>
      <c r="AA16" s="68">
        <v>49</v>
      </c>
    </row>
    <row r="17" spans="2:27" x14ac:dyDescent="0.3">
      <c r="B17" s="6" t="s">
        <v>2</v>
      </c>
      <c r="C17" s="3">
        <f>SUM(C3:C16)</f>
        <v>770</v>
      </c>
      <c r="D17" s="32"/>
      <c r="E17" s="32">
        <f>SUM(E3:E16)</f>
        <v>329</v>
      </c>
      <c r="F17" s="30"/>
      <c r="G17" s="30">
        <f>SUM(G3:G16)</f>
        <v>224</v>
      </c>
      <c r="H17" s="7"/>
      <c r="I17" s="7">
        <f>SUM(I3:I16)</f>
        <v>371</v>
      </c>
      <c r="J17" s="7"/>
      <c r="K17" s="7">
        <f>SUM(K3:K16)</f>
        <v>336</v>
      </c>
      <c r="L17" s="24"/>
      <c r="M17" s="24">
        <f t="shared" ref="M17:W17" si="0">SUM(M3:M16)</f>
        <v>511</v>
      </c>
      <c r="N17" s="26"/>
      <c r="O17" s="26">
        <f t="shared" si="0"/>
        <v>567</v>
      </c>
      <c r="P17" s="28"/>
      <c r="Q17" s="28">
        <f t="shared" si="0"/>
        <v>602</v>
      </c>
      <c r="R17" s="30"/>
      <c r="S17" s="30">
        <f t="shared" si="0"/>
        <v>455</v>
      </c>
      <c r="T17" s="46"/>
      <c r="U17" s="46">
        <f t="shared" ref="U17" si="1">SUM(U3:U16)</f>
        <v>553</v>
      </c>
      <c r="V17" s="26"/>
      <c r="W17" s="26">
        <f t="shared" si="0"/>
        <v>553</v>
      </c>
      <c r="X17" s="37"/>
      <c r="Y17" s="37">
        <f t="shared" ref="Y17:AA17" si="2">SUM(Y3:Y16)</f>
        <v>448</v>
      </c>
      <c r="Z17" s="37"/>
      <c r="AA17" s="37">
        <f t="shared" si="2"/>
        <v>574</v>
      </c>
    </row>
    <row r="18" spans="2:27" x14ac:dyDescent="0.3">
      <c r="B18" s="1" t="s">
        <v>32</v>
      </c>
      <c r="C18" s="1"/>
      <c r="D18" s="23"/>
      <c r="E18" s="33">
        <f>E17/770</f>
        <v>0.42727272727272725</v>
      </c>
      <c r="F18" s="21"/>
      <c r="G18" s="31">
        <f>G17/770</f>
        <v>0.29090909090909089</v>
      </c>
      <c r="H18" s="4"/>
      <c r="I18" s="5">
        <f>I17/C17</f>
        <v>0.48181818181818181</v>
      </c>
      <c r="J18" s="4"/>
      <c r="K18" s="5">
        <f>K17/E17</f>
        <v>1.0212765957446808</v>
      </c>
      <c r="L18" s="25"/>
      <c r="M18" s="25">
        <f>M17/770</f>
        <v>0.66363636363636369</v>
      </c>
      <c r="N18" s="27"/>
      <c r="O18" s="27">
        <f>O17/770</f>
        <v>0.73636363636363633</v>
      </c>
      <c r="P18" s="29"/>
      <c r="Q18" s="29">
        <f>Q17/770</f>
        <v>0.78181818181818186</v>
      </c>
      <c r="R18" s="31"/>
      <c r="S18" s="31">
        <f>S17/770</f>
        <v>0.59090909090909094</v>
      </c>
      <c r="T18" s="48"/>
      <c r="U18" s="48">
        <f>U17/770</f>
        <v>0.71818181818181814</v>
      </c>
      <c r="V18" s="27"/>
      <c r="W18" s="27">
        <f>W17/770</f>
        <v>0.71818181818181814</v>
      </c>
      <c r="X18" s="38"/>
      <c r="Y18" s="38">
        <f>Y17/770</f>
        <v>0.58181818181818179</v>
      </c>
      <c r="Z18" s="38"/>
      <c r="AA18" s="38">
        <f>AA17/770</f>
        <v>0.74545454545454548</v>
      </c>
    </row>
    <row r="19" spans="2:27" x14ac:dyDescent="0.3">
      <c r="B19" s="2" t="s">
        <v>28</v>
      </c>
      <c r="C19" s="1">
        <v>22</v>
      </c>
      <c r="D19" s="23"/>
      <c r="E19" s="23">
        <f>E17/35</f>
        <v>9.4</v>
      </c>
      <c r="F19" s="21"/>
      <c r="G19" s="21">
        <f>G17/35</f>
        <v>6.4</v>
      </c>
      <c r="H19" s="4"/>
      <c r="I19" s="4">
        <f>I17/35</f>
        <v>10.6</v>
      </c>
      <c r="J19" s="4"/>
      <c r="K19" s="4">
        <f>K17/35</f>
        <v>9.6</v>
      </c>
      <c r="L19" s="15"/>
      <c r="M19" s="15">
        <f t="shared" ref="M19" si="3">M17/35</f>
        <v>14.6</v>
      </c>
      <c r="N19" s="17"/>
      <c r="O19" s="17">
        <f t="shared" ref="O19" si="4">O17/35</f>
        <v>16.2</v>
      </c>
      <c r="P19" s="19"/>
      <c r="Q19" s="19">
        <f t="shared" ref="Q19" si="5">Q17/35</f>
        <v>17.2</v>
      </c>
      <c r="R19" s="21"/>
      <c r="S19" s="21">
        <f t="shared" ref="S19" si="6">S17/35</f>
        <v>13</v>
      </c>
      <c r="T19" s="44"/>
      <c r="U19" s="44">
        <f t="shared" ref="U19" si="7">U17/35</f>
        <v>15.8</v>
      </c>
      <c r="V19" s="17"/>
      <c r="W19" s="17">
        <f t="shared" ref="W19" si="8">W17/35</f>
        <v>15.8</v>
      </c>
      <c r="X19" s="36"/>
      <c r="Y19" s="36">
        <f t="shared" ref="Y19:AA19" si="9">Y17/35</f>
        <v>12.8</v>
      </c>
      <c r="Z19" s="36"/>
      <c r="AA19" s="36">
        <f t="shared" si="9"/>
        <v>16.399999999999999</v>
      </c>
    </row>
    <row r="20" spans="2:27" x14ac:dyDescent="0.3">
      <c r="B20" s="2" t="s">
        <v>29</v>
      </c>
      <c r="C20" s="1">
        <v>22</v>
      </c>
      <c r="D20" s="23"/>
      <c r="E20" s="23">
        <v>7</v>
      </c>
      <c r="F20" s="21"/>
      <c r="G20" s="21">
        <v>7</v>
      </c>
      <c r="H20" s="4"/>
      <c r="I20" s="4">
        <v>10</v>
      </c>
      <c r="J20" s="4"/>
      <c r="K20" s="4">
        <v>10</v>
      </c>
      <c r="L20" s="15"/>
      <c r="M20" s="15">
        <v>14</v>
      </c>
      <c r="N20" s="17"/>
      <c r="O20" s="17">
        <v>17</v>
      </c>
      <c r="P20" s="19"/>
      <c r="Q20" s="19">
        <v>17</v>
      </c>
      <c r="R20" s="21"/>
      <c r="S20" s="21">
        <v>12</v>
      </c>
      <c r="T20" s="44"/>
      <c r="U20" s="44">
        <v>12</v>
      </c>
      <c r="V20" s="17"/>
      <c r="W20" s="17">
        <v>17</v>
      </c>
      <c r="X20" s="36"/>
      <c r="Y20" s="36">
        <v>17</v>
      </c>
      <c r="Z20" s="36"/>
      <c r="AA20" s="36">
        <v>17</v>
      </c>
    </row>
    <row r="21" spans="2:27" x14ac:dyDescent="0.3">
      <c r="B21" s="6" t="s">
        <v>30</v>
      </c>
      <c r="C21" s="3">
        <v>770</v>
      </c>
      <c r="D21" s="32"/>
      <c r="E21" s="32">
        <f>E20*35</f>
        <v>245</v>
      </c>
      <c r="F21" s="30"/>
      <c r="G21" s="30">
        <f t="shared" ref="G21" si="10">G20*35</f>
        <v>245</v>
      </c>
      <c r="H21" s="7"/>
      <c r="I21" s="37">
        <f t="shared" ref="I21:K21" si="11">I20*35</f>
        <v>350</v>
      </c>
      <c r="J21" s="7"/>
      <c r="K21" s="37">
        <f t="shared" ref="K21" si="12">K20*35</f>
        <v>350</v>
      </c>
      <c r="L21" s="15"/>
      <c r="M21" s="24">
        <f>M20*35</f>
        <v>490</v>
      </c>
      <c r="N21" s="17"/>
      <c r="O21" s="26">
        <f>O20*35</f>
        <v>595</v>
      </c>
      <c r="P21" s="19"/>
      <c r="Q21" s="28">
        <f>Q20*35</f>
        <v>595</v>
      </c>
      <c r="R21" s="21"/>
      <c r="S21" s="30">
        <f>S20*35</f>
        <v>420</v>
      </c>
      <c r="T21" s="44"/>
      <c r="U21" s="46">
        <f>U20*35</f>
        <v>420</v>
      </c>
      <c r="V21" s="17"/>
      <c r="W21" s="26">
        <f>W20*35</f>
        <v>595</v>
      </c>
      <c r="X21" s="36"/>
      <c r="Y21" s="37">
        <v>490</v>
      </c>
      <c r="Z21" s="36"/>
      <c r="AA21" s="37">
        <f>AA20*35</f>
        <v>595</v>
      </c>
    </row>
    <row r="22" spans="2:27" ht="15" thickBot="1" x14ac:dyDescent="0.35">
      <c r="B22" s="6" t="s">
        <v>3</v>
      </c>
      <c r="C22" s="3">
        <v>1540</v>
      </c>
      <c r="D22" s="32"/>
      <c r="E22" s="32">
        <f>E17+E21</f>
        <v>574</v>
      </c>
      <c r="F22" s="30"/>
      <c r="G22" s="30">
        <f t="shared" ref="G22" si="13">G17+G21</f>
        <v>469</v>
      </c>
      <c r="H22" s="7"/>
      <c r="I22" s="7">
        <f>I17+I21</f>
        <v>721</v>
      </c>
      <c r="J22" s="7"/>
      <c r="K22" s="7">
        <f>K17+K21</f>
        <v>686</v>
      </c>
      <c r="L22" s="15"/>
      <c r="M22" s="24">
        <f>M17+M21</f>
        <v>1001</v>
      </c>
      <c r="N22" s="70"/>
      <c r="O22" s="69">
        <f>O17+O21</f>
        <v>1162</v>
      </c>
      <c r="P22" s="19"/>
      <c r="Q22" s="28">
        <f>Q17+Q21</f>
        <v>1197</v>
      </c>
      <c r="R22" s="21"/>
      <c r="S22" s="30">
        <f>S17+S21</f>
        <v>875</v>
      </c>
      <c r="T22" s="44"/>
      <c r="U22" s="46">
        <f>U17+U21</f>
        <v>973</v>
      </c>
      <c r="V22" s="17"/>
      <c r="W22" s="26">
        <f>W17+W21</f>
        <v>1148</v>
      </c>
      <c r="X22" s="36"/>
      <c r="Y22" s="37">
        <f>Y17+Y21</f>
        <v>938</v>
      </c>
      <c r="Z22" s="36"/>
      <c r="AA22" s="37">
        <f>AA17+AA21</f>
        <v>1169</v>
      </c>
    </row>
    <row r="23" spans="2:27" ht="15" thickBot="1" x14ac:dyDescent="0.35">
      <c r="N23" s="127" t="s">
        <v>57</v>
      </c>
      <c r="O23" s="128"/>
      <c r="P23" s="34"/>
      <c r="Q23" s="34"/>
    </row>
  </sheetData>
  <mergeCells count="67">
    <mergeCell ref="N23:O23"/>
    <mergeCell ref="K13:K14"/>
    <mergeCell ref="K15:K16"/>
    <mergeCell ref="Z1:AA1"/>
    <mergeCell ref="Z13:Z14"/>
    <mergeCell ref="AA13:AA14"/>
    <mergeCell ref="J1:K1"/>
    <mergeCell ref="J6:J7"/>
    <mergeCell ref="K6:K7"/>
    <mergeCell ref="J11:J12"/>
    <mergeCell ref="K11:K12"/>
    <mergeCell ref="A11:A12"/>
    <mergeCell ref="P1:Q1"/>
    <mergeCell ref="R1:S1"/>
    <mergeCell ref="L1:M1"/>
    <mergeCell ref="N1:O1"/>
    <mergeCell ref="L6:L7"/>
    <mergeCell ref="M6:M7"/>
    <mergeCell ref="A1:C1"/>
    <mergeCell ref="H1:I1"/>
    <mergeCell ref="H6:H7"/>
    <mergeCell ref="A6:A7"/>
    <mergeCell ref="A8:A10"/>
    <mergeCell ref="D1:E1"/>
    <mergeCell ref="F1:G1"/>
    <mergeCell ref="X1:Y1"/>
    <mergeCell ref="V1:W1"/>
    <mergeCell ref="A13:A14"/>
    <mergeCell ref="H13:H14"/>
    <mergeCell ref="A15:A16"/>
    <mergeCell ref="B13:B14"/>
    <mergeCell ref="C13:C14"/>
    <mergeCell ref="I13:I14"/>
    <mergeCell ref="D13:D14"/>
    <mergeCell ref="E13:E14"/>
    <mergeCell ref="F15:F16"/>
    <mergeCell ref="G15:G16"/>
    <mergeCell ref="H15:H16"/>
    <mergeCell ref="L13:L14"/>
    <mergeCell ref="M13:M14"/>
    <mergeCell ref="J15:J16"/>
    <mergeCell ref="I6:I7"/>
    <mergeCell ref="I11:I12"/>
    <mergeCell ref="I15:I16"/>
    <mergeCell ref="J13:J14"/>
    <mergeCell ref="Q13:Q14"/>
    <mergeCell ref="R13:R14"/>
    <mergeCell ref="N13:N14"/>
    <mergeCell ref="O13:O14"/>
    <mergeCell ref="L11:L12"/>
    <mergeCell ref="R15:R16"/>
    <mergeCell ref="S15:S16"/>
    <mergeCell ref="F11:F12"/>
    <mergeCell ref="G11:G12"/>
    <mergeCell ref="F13:F14"/>
    <mergeCell ref="G13:G14"/>
    <mergeCell ref="H11:H12"/>
    <mergeCell ref="S13:S14"/>
    <mergeCell ref="M11:M12"/>
    <mergeCell ref="P13:P14"/>
    <mergeCell ref="T13:T14"/>
    <mergeCell ref="U13:U14"/>
    <mergeCell ref="T1:U1"/>
    <mergeCell ref="W13:W14"/>
    <mergeCell ref="V13:V14"/>
    <mergeCell ref="X13:X14"/>
    <mergeCell ref="Y13:Y14"/>
  </mergeCells>
  <pageMargins left="0.31496062992125984" right="0.31496062992125984" top="0.35433070866141736" bottom="0.35433070866141736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 certifications</vt:lpstr>
      <vt:lpstr>passerelles</vt:lpstr>
      <vt:lpstr>passerelles!Impression_des_titres</vt:lpstr>
      <vt:lpstr>passerelles!Zone_d_impression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Aurélie ANJOLRAS</cp:lastModifiedBy>
  <cp:lastPrinted>2021-04-05T10:30:39Z</cp:lastPrinted>
  <dcterms:created xsi:type="dcterms:W3CDTF">2015-06-05T18:19:34Z</dcterms:created>
  <dcterms:modified xsi:type="dcterms:W3CDTF">2026-04-17T06:53:32Z</dcterms:modified>
</cp:coreProperties>
</file>